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730" windowHeight="11760"/>
  </bookViews>
  <sheets>
    <sheet name="Sheet1" sheetId="1" r:id="rId1"/>
  </sheets>
  <definedNames>
    <definedName name="_xlnm.Print_Titles" localSheetId="0">Sheet1!$A:$E,Sheet1!$5:$5</definedName>
    <definedName name="QB_COLUMN_29" localSheetId="0" hidden="1">Sheet1!$F$5</definedName>
    <definedName name="QB_DATA_0" localSheetId="0" hidden="1">Sheet1!$9:$9,Sheet1!$13:$13,Sheet1!$15:$15,Sheet1!$16:$16,Sheet1!$32:$32,Sheet1!$36:$36,Sheet1!$37:$37,Sheet1!$38:$38,Sheet1!$39:$39,Sheet1!$43:$43,Sheet1!$47:$47,Sheet1!$52:$52,Sheet1!$53:$53,Sheet1!$54:$54,Sheet1!$55:$55,Sheet1!$56:$56</definedName>
    <definedName name="QB_DATA_1" localSheetId="0" hidden="1">Sheet1!$62:$62</definedName>
    <definedName name="QB_FORMULA_0" localSheetId="0" hidden="1">Sheet1!#REF!,Sheet1!$F$20,Sheet1!$F$28,Sheet1!#REF!,Sheet1!#REF!,Sheet1!$F$40,Sheet1!$F$44,Sheet1!$F$48,Sheet1!$F$57,Sheet1!$F$66,Sheet1!$F$69,Sheet1!#REF!,Sheet1!$F$71</definedName>
    <definedName name="QB_ROW_104250" localSheetId="0" hidden="1">Sheet1!$E$37</definedName>
    <definedName name="QB_ROW_11040" localSheetId="0" hidden="1">Sheet1!$D$12</definedName>
    <definedName name="QB_ROW_11340" localSheetId="0" hidden="1">Sheet1!$D$20</definedName>
    <definedName name="QB_ROW_12250" localSheetId="0" hidden="1">Sheet1!$E$15</definedName>
    <definedName name="QB_ROW_17040" localSheetId="0" hidden="1">Sheet1!$E$9</definedName>
    <definedName name="QB_ROW_17340" localSheetId="0" hidden="1">Sheet1!#REF!</definedName>
    <definedName name="QB_ROW_18250" localSheetId="0" hidden="1">Sheet1!#REF!</definedName>
    <definedName name="QB_ROW_18301" localSheetId="0" hidden="1">Sheet1!$A$71</definedName>
    <definedName name="QB_ROW_19011" localSheetId="0" hidden="1">Sheet1!$B$7</definedName>
    <definedName name="QB_ROW_19311" localSheetId="0" hidden="1">Sheet1!#REF!</definedName>
    <definedName name="QB_ROW_20031" localSheetId="0" hidden="1">Sheet1!#REF!</definedName>
    <definedName name="QB_ROW_20331" localSheetId="0" hidden="1">Sheet1!$C$28</definedName>
    <definedName name="QB_ROW_21031" localSheetId="0" hidden="1">Sheet1!$B$30</definedName>
    <definedName name="QB_ROW_21331" localSheetId="0" hidden="1">Sheet1!$B$69</definedName>
    <definedName name="QB_ROW_26040" localSheetId="0" hidden="1">Sheet1!$D$35</definedName>
    <definedName name="QB_ROW_26340" localSheetId="0" hidden="1">Sheet1!$D$40</definedName>
    <definedName name="QB_ROW_29250" localSheetId="0" hidden="1">Sheet1!$E$39</definedName>
    <definedName name="QB_ROW_36040" localSheetId="0" hidden="1">Sheet1!$D$50</definedName>
    <definedName name="QB_ROW_36340" localSheetId="0" hidden="1">Sheet1!$D$57</definedName>
    <definedName name="QB_ROW_37250" localSheetId="0" hidden="1">Sheet1!$E$52</definedName>
    <definedName name="QB_ROW_38250" localSheetId="0" hidden="1">Sheet1!$E$53</definedName>
    <definedName name="QB_ROW_39250" localSheetId="0" hidden="1">Sheet1!$E$54</definedName>
    <definedName name="QB_ROW_41250" localSheetId="0" hidden="1">Sheet1!$E$56</definedName>
    <definedName name="QB_ROW_42040" localSheetId="0" hidden="1">Sheet1!$E$43</definedName>
    <definedName name="QB_ROW_42340" localSheetId="0" hidden="1">Sheet1!$D$44</definedName>
    <definedName name="QB_ROW_44250" localSheetId="0" hidden="1">Sheet1!$E$38</definedName>
    <definedName name="QB_ROW_45040" localSheetId="0" hidden="1">Sheet1!#REF!</definedName>
    <definedName name="QB_ROW_45340" localSheetId="0" hidden="1">Sheet1!#REF!</definedName>
    <definedName name="QB_ROW_57250" localSheetId="0" hidden="1">Sheet1!#REF!</definedName>
    <definedName name="QB_ROW_58250" localSheetId="0" hidden="1">Sheet1!$E$32</definedName>
    <definedName name="QB_ROW_77250" localSheetId="0" hidden="1">Sheet1!$E$55</definedName>
    <definedName name="QB_ROW_79250" localSheetId="0" hidden="1">Sheet1!$E$16</definedName>
    <definedName name="QB_ROW_80250" localSheetId="0" hidden="1">Sheet1!$E$13</definedName>
    <definedName name="QB_ROW_82040" localSheetId="0" hidden="1">Sheet1!$E$47</definedName>
    <definedName name="QB_ROW_82340" localSheetId="0" hidden="1">Sheet1!$D$48</definedName>
    <definedName name="QB_ROW_83250" localSheetId="0" hidden="1">Sheet1!#REF!</definedName>
    <definedName name="QB_ROW_86321" localSheetId="0" hidden="1">Sheet1!#REF!</definedName>
    <definedName name="QB_ROW_93040" localSheetId="0" hidden="1">Sheet1!$D$61</definedName>
    <definedName name="QB_ROW_93340" localSheetId="0" hidden="1">Sheet1!$D$66</definedName>
    <definedName name="QB_ROW_96250" localSheetId="0" hidden="1">Sheet1!$E$62</definedName>
    <definedName name="QB_ROW_97250" localSheetId="0" hidden="1">Sheet1!$E$36</definedName>
    <definedName name="QBCANSUPPORTUPDATE" localSheetId="0">TRUE</definedName>
    <definedName name="QBCOMPANYFILENAME" localSheetId="0">"C:\Users\Martha\Documents\QB DATA FILE\Dances of Universal Peace International.QBW"</definedName>
    <definedName name="QBENDDATE" localSheetId="0">20170331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"faaf094611b4484c8d326da1527c8316"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6</definedName>
    <definedName name="QBSTARTDATE" localSheetId="0">20170101</definedName>
  </definedNames>
  <calcPr calcId="145621"/>
</workbook>
</file>

<file path=xl/calcChain.xml><?xml version="1.0" encoding="utf-8"?>
<calcChain xmlns="http://schemas.openxmlformats.org/spreadsheetml/2006/main">
  <c r="F20" i="1" l="1"/>
  <c r="I26" i="1"/>
  <c r="F26" i="1"/>
  <c r="F28" i="1" s="1"/>
  <c r="I66" i="1" l="1"/>
  <c r="I57" i="1" l="1"/>
  <c r="I48" i="1"/>
  <c r="I44" i="1"/>
  <c r="I40" i="1"/>
  <c r="I10" i="1"/>
  <c r="I20" i="1"/>
  <c r="I28" i="1" l="1"/>
  <c r="I69" i="1"/>
  <c r="I71" i="1" l="1"/>
  <c r="F66" i="1"/>
  <c r="G33" i="1" l="1"/>
  <c r="F33" i="1"/>
  <c r="G10" i="1"/>
  <c r="F10" i="1"/>
  <c r="H10" i="1" l="1"/>
  <c r="H13" i="1"/>
  <c r="G20" i="1" l="1"/>
  <c r="G28" i="1" s="1"/>
  <c r="H20" i="1" l="1"/>
  <c r="H62" i="1"/>
  <c r="H47" i="1"/>
  <c r="H44" i="1"/>
  <c r="H33" i="1"/>
  <c r="H16" i="1"/>
  <c r="H15" i="1"/>
  <c r="G48" i="1"/>
  <c r="G66" i="1" l="1"/>
  <c r="G57" i="1"/>
  <c r="G44" i="1"/>
  <c r="G40" i="1"/>
  <c r="G69" i="1" l="1"/>
  <c r="H66" i="1"/>
  <c r="F57" i="1"/>
  <c r="H57" i="1" s="1"/>
  <c r="F48" i="1"/>
  <c r="F44" i="1"/>
  <c r="F40" i="1"/>
  <c r="H28" i="1"/>
  <c r="F69" i="1" l="1"/>
  <c r="F71" i="1" s="1"/>
  <c r="H40" i="1"/>
  <c r="H69" i="1" l="1"/>
</calcChain>
</file>

<file path=xl/sharedStrings.xml><?xml version="1.0" encoding="utf-8"?>
<sst xmlns="http://schemas.openxmlformats.org/spreadsheetml/2006/main" count="67" uniqueCount="64">
  <si>
    <t>Revenue - Current Year</t>
  </si>
  <si>
    <t>Donations</t>
  </si>
  <si>
    <t>LG Fees - Regions</t>
  </si>
  <si>
    <t>LG Fees - World Wide Region</t>
  </si>
  <si>
    <t>Contract Labor</t>
  </si>
  <si>
    <t>Community Coordinator</t>
  </si>
  <si>
    <t>Executive Director</t>
  </si>
  <si>
    <t>Guidance Council Chair</t>
  </si>
  <si>
    <t>Outside Contract Services</t>
  </si>
  <si>
    <t>Total Contract Labor</t>
  </si>
  <si>
    <t>Total Employee wages</t>
  </si>
  <si>
    <t>Total IN Website Construction</t>
  </si>
  <si>
    <t>Office Expenses</t>
  </si>
  <si>
    <t>Internet Services</t>
  </si>
  <si>
    <t>Office Supplies and fees</t>
  </si>
  <si>
    <t>Payroll Expenses</t>
  </si>
  <si>
    <t>Postage</t>
  </si>
  <si>
    <t>Telephone</t>
  </si>
  <si>
    <t>Total Office Expenses</t>
  </si>
  <si>
    <t>Project Budgets</t>
  </si>
  <si>
    <t>Total Project Budgets</t>
  </si>
  <si>
    <t>Budget 2017</t>
  </si>
  <si>
    <t>Sales</t>
  </si>
  <si>
    <t>Equipment</t>
  </si>
  <si>
    <t>Translation Projects</t>
  </si>
  <si>
    <t>z-Contingency Fund</t>
  </si>
  <si>
    <t>Royalty Expenses</t>
  </si>
  <si>
    <t>% budget ytd</t>
  </si>
  <si>
    <t xml:space="preserve"> </t>
  </si>
  <si>
    <t>Dances of Universal Peace International</t>
  </si>
  <si>
    <t>Statement of Sources and Uses of Funds</t>
  </si>
  <si>
    <t>Sources of Funds</t>
  </si>
  <si>
    <t>Fee support</t>
  </si>
  <si>
    <t>Total Revenue Prior Year</t>
  </si>
  <si>
    <t>Uses of Funds</t>
  </si>
  <si>
    <t>Investments</t>
  </si>
  <si>
    <t xml:space="preserve"> Interest-Savings, Short-term CD</t>
  </si>
  <si>
    <t>Total Investments</t>
  </si>
  <si>
    <t>Accounting</t>
  </si>
  <si>
    <t>QuickBooks payroll service</t>
  </si>
  <si>
    <t>Total Accounting</t>
  </si>
  <si>
    <t>Employee wages</t>
  </si>
  <si>
    <t>Office Assistant</t>
  </si>
  <si>
    <t>IN Website Construction</t>
  </si>
  <si>
    <t>Technical Designer</t>
  </si>
  <si>
    <t xml:space="preserve">Revenue Prior Yr </t>
  </si>
  <si>
    <t>Legacy Bequests</t>
  </si>
  <si>
    <t>January to December 2017</t>
  </si>
  <si>
    <t>Jan - Dec 2017</t>
  </si>
  <si>
    <t>budget 2018</t>
  </si>
  <si>
    <t>Royalty</t>
  </si>
  <si>
    <t>Initiative Expenses</t>
  </si>
  <si>
    <t xml:space="preserve">Guidance Council </t>
  </si>
  <si>
    <t>Guidance Council</t>
  </si>
  <si>
    <t>M</t>
  </si>
  <si>
    <t>D and us</t>
  </si>
  <si>
    <t>Darv and us</t>
  </si>
  <si>
    <t>LG fee support</t>
  </si>
  <si>
    <t>Total Sources of Funds</t>
  </si>
  <si>
    <t>Initiatives project</t>
  </si>
  <si>
    <t>Total Uses of Funds</t>
  </si>
  <si>
    <t>Net Sources and Uses of Funds</t>
  </si>
  <si>
    <t>Total Revenue - Current Year</t>
  </si>
  <si>
    <t>Budget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</si>
</sst>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8">
    <xf numFmtId="0" fontId="0" fillId="0" borderId="0" xfId="0"/>
    <xf numFmtId="49" fontId="1" fillId="0" borderId="0" xfId="0" applyNumberFormat="1" applyFont="1"/>
    <xf numFmtId="39" fontId="2" fillId="0" borderId="0" xfId="0" applyNumberFormat="1" applyFont="1"/>
    <xf numFmtId="39" fontId="2" fillId="0" borderId="1" xfId="0" applyNumberFormat="1" applyFont="1" applyBorder="1"/>
    <xf numFmtId="39" fontId="2" fillId="0" borderId="0" xfId="0" applyNumberFormat="1" applyFont="1" applyBorder="1"/>
    <xf numFmtId="39" fontId="2" fillId="0" borderId="3" xfId="0" applyNumberFormat="1" applyFont="1" applyBorder="1"/>
    <xf numFmtId="39" fontId="2" fillId="0" borderId="2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3" fillId="0" borderId="0" xfId="0" applyFont="1"/>
    <xf numFmtId="0" fontId="4" fillId="0" borderId="0" xfId="0" applyFont="1" applyAlignment="1">
      <alignment horizontal="center"/>
    </xf>
    <xf numFmtId="3" fontId="3" fillId="0" borderId="0" xfId="0" applyNumberFormat="1" applyFont="1"/>
    <xf numFmtId="10" fontId="0" fillId="0" borderId="0" xfId="0" applyNumberFormat="1"/>
    <xf numFmtId="10" fontId="3" fillId="0" borderId="0" xfId="0" applyNumberFormat="1" applyFont="1"/>
    <xf numFmtId="49" fontId="1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0" xfId="0" applyFont="1" applyBorder="1"/>
    <xf numFmtId="0" fontId="0" fillId="0" borderId="0" xfId="0" applyBorder="1"/>
    <xf numFmtId="43" fontId="3" fillId="0" borderId="2" xfId="1" applyFont="1" applyBorder="1"/>
    <xf numFmtId="43" fontId="3" fillId="0" borderId="0" xfId="1" applyFont="1" applyBorder="1"/>
    <xf numFmtId="43" fontId="3" fillId="0" borderId="1" xfId="1" applyFont="1" applyBorder="1"/>
    <xf numFmtId="2" fontId="3" fillId="0" borderId="0" xfId="0" applyNumberFormat="1" applyFont="1"/>
    <xf numFmtId="2" fontId="3" fillId="0" borderId="1" xfId="0" applyNumberFormat="1" applyFont="1" applyBorder="1"/>
    <xf numFmtId="4" fontId="3" fillId="0" borderId="0" xfId="0" applyNumberFormat="1" applyFont="1"/>
    <xf numFmtId="4" fontId="3" fillId="0" borderId="1" xfId="0" applyNumberFormat="1" applyFont="1" applyBorder="1"/>
    <xf numFmtId="43" fontId="3" fillId="0" borderId="0" xfId="1" applyFont="1"/>
    <xf numFmtId="4" fontId="3" fillId="0" borderId="0" xfId="0" applyNumberFormat="1" applyFont="1" applyBorder="1"/>
    <xf numFmtId="4" fontId="3" fillId="2" borderId="1" xfId="0" applyNumberFormat="1" applyFont="1" applyFill="1" applyBorder="1"/>
    <xf numFmtId="4" fontId="3" fillId="0" borderId="2" xfId="0" applyNumberFormat="1" applyFont="1" applyBorder="1"/>
    <xf numFmtId="2" fontId="3" fillId="0" borderId="0" xfId="0" applyNumberFormat="1" applyFont="1" applyBorder="1"/>
    <xf numFmtId="9" fontId="3" fillId="0" borderId="0" xfId="2" applyFont="1"/>
    <xf numFmtId="49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2" borderId="0" xfId="0" applyNumberFormat="1" applyFont="1" applyFill="1" applyAlignment="1">
      <alignment horizontal="center"/>
    </xf>
    <xf numFmtId="49" fontId="1" fillId="2" borderId="0" xfId="0" applyNumberFormat="1" applyFont="1" applyFill="1"/>
    <xf numFmtId="0" fontId="0" fillId="2" borderId="0" xfId="0" applyFill="1"/>
    <xf numFmtId="39" fontId="2" fillId="2" borderId="0" xfId="0" applyNumberFormat="1" applyFont="1" applyFill="1"/>
    <xf numFmtId="39" fontId="2" fillId="2" borderId="0" xfId="0" applyNumberFormat="1" applyFont="1" applyFill="1" applyBorder="1"/>
    <xf numFmtId="39" fontId="2" fillId="2" borderId="2" xfId="0" applyNumberFormat="1" applyFont="1" applyFill="1" applyBorder="1"/>
    <xf numFmtId="164" fontId="0" fillId="0" borderId="0" xfId="0" applyNumberFormat="1"/>
    <xf numFmtId="4" fontId="0" fillId="0" borderId="0" xfId="0" applyNumberFormat="1"/>
    <xf numFmtId="0" fontId="3" fillId="2" borderId="0" xfId="0" applyFont="1" applyFill="1"/>
    <xf numFmtId="0" fontId="6" fillId="0" borderId="0" xfId="0" applyFont="1"/>
    <xf numFmtId="39" fontId="1" fillId="2" borderId="4" xfId="0" applyNumberFormat="1" applyFont="1" applyFill="1" applyBorder="1"/>
    <xf numFmtId="0" fontId="1" fillId="0" borderId="4" xfId="0" applyFont="1" applyBorder="1"/>
    <xf numFmtId="0" fontId="0" fillId="0" borderId="6" xfId="0" applyBorder="1"/>
    <xf numFmtId="0" fontId="4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4" fontId="3" fillId="0" borderId="6" xfId="0" applyNumberFormat="1" applyFont="1" applyBorder="1"/>
    <xf numFmtId="4" fontId="3" fillId="0" borderId="7" xfId="0" applyNumberFormat="1" applyFont="1" applyBorder="1"/>
    <xf numFmtId="4" fontId="3" fillId="0" borderId="8" xfId="0" applyNumberFormat="1" applyFont="1" applyBorder="1"/>
    <xf numFmtId="4" fontId="2" fillId="0" borderId="5" xfId="0" applyNumberFormat="1" applyFont="1" applyBorder="1"/>
    <xf numFmtId="2" fontId="3" fillId="0" borderId="7" xfId="0" applyNumberFormat="1" applyFont="1" applyBorder="1"/>
    <xf numFmtId="2" fontId="3" fillId="0" borderId="6" xfId="0" applyNumberFormat="1" applyFont="1" applyBorder="1"/>
    <xf numFmtId="0" fontId="1" fillId="0" borderId="0" xfId="0" applyNumberFormat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4</xdr:col>
          <xdr:colOff>190500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4</xdr:col>
          <xdr:colOff>190500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74"/>
  <sheetViews>
    <sheetView tabSelected="1" topLeftCell="J1" zoomScaleNormal="100" workbookViewId="0">
      <pane xSplit="1" activePane="topRight"/>
      <selection activeCell="J5" sqref="J5"/>
      <selection pane="topRight" activeCell="G30" sqref="G30"/>
    </sheetView>
  </sheetViews>
  <sheetFormatPr defaultRowHeight="15" x14ac:dyDescent="0.25"/>
  <cols>
    <col min="1" max="4" width="3" style="10" customWidth="1"/>
    <col min="5" max="5" width="36.140625" style="10" customWidth="1"/>
    <col min="6" max="6" width="12" style="11" customWidth="1"/>
    <col min="7" max="7" width="11.7109375" customWidth="1"/>
    <col min="8" max="8" width="12.140625" customWidth="1"/>
    <col min="9" max="9" width="13.7109375" customWidth="1"/>
    <col min="12" max="12" width="9.5703125" bestFit="1" customWidth="1"/>
  </cols>
  <sheetData>
    <row r="1" spans="1:12" x14ac:dyDescent="0.25">
      <c r="E1" s="57" t="s">
        <v>29</v>
      </c>
      <c r="F1" s="57"/>
      <c r="G1" s="57"/>
      <c r="I1" s="48"/>
    </row>
    <row r="2" spans="1:12" x14ac:dyDescent="0.25">
      <c r="E2" s="57" t="s">
        <v>47</v>
      </c>
      <c r="F2" s="57"/>
      <c r="G2" s="57"/>
      <c r="I2" s="48"/>
    </row>
    <row r="3" spans="1:12" x14ac:dyDescent="0.25">
      <c r="E3" s="57" t="s">
        <v>30</v>
      </c>
      <c r="F3" s="57"/>
      <c r="G3" s="57"/>
      <c r="I3" s="49" t="s">
        <v>63</v>
      </c>
    </row>
    <row r="4" spans="1:12" x14ac:dyDescent="0.25">
      <c r="E4" s="18"/>
      <c r="F4" s="36"/>
      <c r="G4" s="18"/>
      <c r="I4" s="48"/>
    </row>
    <row r="5" spans="1:12" s="9" customFormat="1" ht="15.75" thickBot="1" x14ac:dyDescent="0.3">
      <c r="A5" s="8"/>
      <c r="B5" s="8"/>
      <c r="C5" s="8"/>
      <c r="D5" s="8"/>
      <c r="E5" s="8"/>
      <c r="F5" s="34" t="s">
        <v>48</v>
      </c>
      <c r="G5" s="35" t="s">
        <v>21</v>
      </c>
      <c r="H5" s="13" t="s">
        <v>27</v>
      </c>
      <c r="I5" s="49" t="s">
        <v>49</v>
      </c>
      <c r="J5" s="13"/>
    </row>
    <row r="6" spans="1:12" s="9" customFormat="1" x14ac:dyDescent="0.25">
      <c r="A6" s="8"/>
      <c r="B6" s="8"/>
      <c r="C6" s="8"/>
      <c r="D6" s="8"/>
      <c r="E6" s="8"/>
      <c r="F6" s="17"/>
      <c r="G6" s="13"/>
      <c r="H6" s="13"/>
      <c r="I6" s="50"/>
    </row>
    <row r="7" spans="1:12" x14ac:dyDescent="0.25">
      <c r="B7" s="1" t="s">
        <v>31</v>
      </c>
      <c r="C7" s="1"/>
      <c r="D7" s="1"/>
      <c r="E7" s="1"/>
      <c r="F7" s="2"/>
      <c r="G7" s="12"/>
      <c r="I7" s="48"/>
    </row>
    <row r="8" spans="1:12" x14ac:dyDescent="0.25">
      <c r="A8" s="1"/>
      <c r="B8" s="1"/>
      <c r="C8" s="1"/>
      <c r="D8" s="10" t="s">
        <v>35</v>
      </c>
      <c r="E8" s="1"/>
      <c r="F8" s="2"/>
      <c r="G8" s="12"/>
      <c r="I8" s="48"/>
    </row>
    <row r="9" spans="1:12" ht="15.75" thickBot="1" x14ac:dyDescent="0.3">
      <c r="A9" s="1"/>
      <c r="B9" s="1"/>
      <c r="C9" s="1"/>
      <c r="E9" s="1" t="s">
        <v>36</v>
      </c>
      <c r="F9" s="3">
        <v>53.03</v>
      </c>
      <c r="G9" s="25">
        <v>50</v>
      </c>
      <c r="I9" s="55">
        <v>50</v>
      </c>
    </row>
    <row r="10" spans="1:12" x14ac:dyDescent="0.25">
      <c r="A10" s="1"/>
      <c r="B10" s="1"/>
      <c r="C10" s="1"/>
      <c r="D10" s="1" t="s">
        <v>37</v>
      </c>
      <c r="E10" s="1"/>
      <c r="F10" s="2">
        <f>F9</f>
        <v>53.03</v>
      </c>
      <c r="G10" s="24">
        <f>G9</f>
        <v>50</v>
      </c>
      <c r="H10" s="33">
        <f>F10/G10</f>
        <v>1.0606</v>
      </c>
      <c r="I10" s="56">
        <f>SUM(I9)</f>
        <v>50</v>
      </c>
    </row>
    <row r="11" spans="1:12" x14ac:dyDescent="0.25">
      <c r="A11" s="1"/>
      <c r="B11" s="1"/>
      <c r="C11" s="1"/>
      <c r="D11" s="1"/>
      <c r="E11" s="1"/>
      <c r="F11" s="2"/>
      <c r="G11" s="12"/>
      <c r="I11" s="48"/>
    </row>
    <row r="12" spans="1:12" x14ac:dyDescent="0.25">
      <c r="A12" s="1"/>
      <c r="B12" s="1"/>
      <c r="C12" s="1"/>
      <c r="D12" s="1" t="s">
        <v>0</v>
      </c>
      <c r="E12" s="1"/>
      <c r="F12" s="2"/>
      <c r="G12" s="12"/>
      <c r="I12" s="48"/>
    </row>
    <row r="13" spans="1:12" x14ac:dyDescent="0.25">
      <c r="A13" s="1"/>
      <c r="B13" s="1"/>
      <c r="C13" s="1"/>
      <c r="D13" s="1"/>
      <c r="E13" s="1" t="s">
        <v>1</v>
      </c>
      <c r="F13" s="2">
        <v>6036.63</v>
      </c>
      <c r="G13" s="24">
        <v>3500</v>
      </c>
      <c r="H13" s="16">
        <f>F13/G13</f>
        <v>1.7247514285714287</v>
      </c>
      <c r="I13" s="51">
        <v>6000</v>
      </c>
    </row>
    <row r="14" spans="1:12" x14ac:dyDescent="0.25">
      <c r="A14" s="1"/>
      <c r="B14" s="1"/>
      <c r="C14" s="1"/>
      <c r="D14" s="1"/>
      <c r="E14" s="37" t="s">
        <v>46</v>
      </c>
      <c r="F14" s="39">
        <v>17800</v>
      </c>
      <c r="G14" s="24">
        <v>0</v>
      </c>
      <c r="H14" s="16"/>
      <c r="I14" s="51">
        <v>0</v>
      </c>
    </row>
    <row r="15" spans="1:12" x14ac:dyDescent="0.25">
      <c r="A15" s="1"/>
      <c r="B15" s="1"/>
      <c r="C15" s="1"/>
      <c r="D15" s="1"/>
      <c r="E15" s="37" t="s">
        <v>2</v>
      </c>
      <c r="F15" s="39">
        <v>27054.61</v>
      </c>
      <c r="G15" s="14">
        <v>29000</v>
      </c>
      <c r="H15" s="16">
        <f>F15/G15</f>
        <v>0.93291758620689658</v>
      </c>
      <c r="I15" s="51">
        <v>27000</v>
      </c>
      <c r="J15" s="12"/>
      <c r="L15" s="43"/>
    </row>
    <row r="16" spans="1:12" x14ac:dyDescent="0.25">
      <c r="A16" s="1"/>
      <c r="B16" s="1"/>
      <c r="C16" s="1"/>
      <c r="D16" s="1"/>
      <c r="E16" s="37" t="s">
        <v>3</v>
      </c>
      <c r="F16" s="40">
        <v>3827.78</v>
      </c>
      <c r="G16" s="24">
        <v>4000</v>
      </c>
      <c r="H16" s="16">
        <f>F16/G16</f>
        <v>0.95694500000000005</v>
      </c>
      <c r="I16" s="51">
        <v>3800</v>
      </c>
      <c r="J16" s="12"/>
    </row>
    <row r="17" spans="1:12" x14ac:dyDescent="0.25">
      <c r="A17" s="1"/>
      <c r="B17" s="1"/>
      <c r="C17" s="1"/>
      <c r="D17" s="1"/>
      <c r="E17" s="37" t="s">
        <v>57</v>
      </c>
      <c r="F17" s="40"/>
      <c r="G17" s="24"/>
      <c r="H17" s="16"/>
      <c r="I17" s="51"/>
      <c r="J17" s="12"/>
    </row>
    <row r="18" spans="1:12" x14ac:dyDescent="0.25">
      <c r="A18" s="1"/>
      <c r="B18" s="1"/>
      <c r="C18" s="1"/>
      <c r="D18" s="1"/>
      <c r="E18" s="37" t="s">
        <v>50</v>
      </c>
      <c r="F18" s="40">
        <v>76.41</v>
      </c>
      <c r="G18" s="24"/>
      <c r="H18" s="16"/>
      <c r="I18" s="51"/>
    </row>
    <row r="19" spans="1:12" ht="15.75" thickBot="1" x14ac:dyDescent="0.3">
      <c r="A19" s="1"/>
      <c r="B19" s="1"/>
      <c r="C19" s="1"/>
      <c r="D19" s="1"/>
      <c r="E19" s="37" t="s">
        <v>22</v>
      </c>
      <c r="F19" s="40">
        <v>210.18</v>
      </c>
      <c r="G19" s="25">
        <v>300</v>
      </c>
      <c r="I19" s="52">
        <v>100</v>
      </c>
    </row>
    <row r="20" spans="1:12" ht="15.75" thickBot="1" x14ac:dyDescent="0.3">
      <c r="A20" s="1"/>
      <c r="B20" s="1"/>
      <c r="C20" s="1"/>
      <c r="D20" s="37" t="s">
        <v>62</v>
      </c>
      <c r="E20" s="37"/>
      <c r="F20" s="41">
        <f>SUM(F13:F19)</f>
        <v>55005.610000000008</v>
      </c>
      <c r="G20" s="21">
        <f>SUM(G13:G19)</f>
        <v>36800</v>
      </c>
      <c r="H20" s="16">
        <f>F20/G20</f>
        <v>1.4947176630434784</v>
      </c>
      <c r="I20" s="52">
        <f>SUM(I13:I19)</f>
        <v>36900</v>
      </c>
      <c r="L20" s="42" t="s">
        <v>28</v>
      </c>
    </row>
    <row r="21" spans="1:12" x14ac:dyDescent="0.25">
      <c r="A21" s="1"/>
      <c r="B21" s="1"/>
      <c r="C21" s="1"/>
      <c r="D21" s="37"/>
      <c r="E21" s="37"/>
      <c r="F21" s="40"/>
      <c r="G21" s="19"/>
      <c r="H21" s="16"/>
      <c r="I21" s="51"/>
    </row>
    <row r="22" spans="1:12" x14ac:dyDescent="0.25">
      <c r="A22" s="1"/>
      <c r="B22" s="1"/>
      <c r="C22" s="1"/>
      <c r="D22" s="1" t="s">
        <v>45</v>
      </c>
      <c r="E22" s="1"/>
      <c r="F22" s="4"/>
      <c r="G22" s="20"/>
      <c r="H22" s="12"/>
      <c r="I22" s="51"/>
    </row>
    <row r="23" spans="1:12" x14ac:dyDescent="0.25">
      <c r="A23" s="1"/>
      <c r="B23" s="1"/>
      <c r="C23" s="1"/>
      <c r="D23" s="1"/>
      <c r="E23" s="1" t="s">
        <v>32</v>
      </c>
      <c r="F23" s="4"/>
      <c r="G23" s="22">
        <v>3000</v>
      </c>
      <c r="H23" s="12"/>
      <c r="I23" s="51">
        <v>3000</v>
      </c>
    </row>
    <row r="24" spans="1:12" x14ac:dyDescent="0.25">
      <c r="A24" s="1"/>
      <c r="B24" s="1"/>
      <c r="C24" s="1"/>
      <c r="D24" s="1"/>
      <c r="E24" s="1" t="s">
        <v>53</v>
      </c>
      <c r="F24" s="4">
        <v>1870</v>
      </c>
      <c r="G24" s="22">
        <v>2000</v>
      </c>
      <c r="H24" s="12"/>
      <c r="I24" s="51"/>
    </row>
    <row r="25" spans="1:12" ht="15.75" thickBot="1" x14ac:dyDescent="0.3">
      <c r="A25" s="1"/>
      <c r="B25" s="1"/>
      <c r="C25" s="1"/>
      <c r="D25" s="1"/>
      <c r="E25" s="1" t="s">
        <v>59</v>
      </c>
      <c r="F25" s="4"/>
      <c r="G25" s="23"/>
      <c r="H25" s="12"/>
      <c r="I25" s="52">
        <v>6150</v>
      </c>
    </row>
    <row r="26" spans="1:12" ht="15.75" thickBot="1" x14ac:dyDescent="0.3">
      <c r="A26" s="1"/>
      <c r="B26" s="1"/>
      <c r="C26" s="1"/>
      <c r="D26" s="1" t="s">
        <v>33</v>
      </c>
      <c r="E26" s="1"/>
      <c r="F26" s="5">
        <f>SUM(F23:F24)</f>
        <v>1870</v>
      </c>
      <c r="G26" s="21">
        <v>5000</v>
      </c>
      <c r="H26" s="12"/>
      <c r="I26" s="53">
        <f>SUM(I23:I25)</f>
        <v>9150</v>
      </c>
    </row>
    <row r="27" spans="1:12" ht="15.75" thickBot="1" x14ac:dyDescent="0.3">
      <c r="A27" s="1"/>
      <c r="B27" s="1"/>
      <c r="C27" s="1"/>
      <c r="D27" s="1"/>
      <c r="E27" s="1"/>
      <c r="F27" s="5"/>
      <c r="G27" s="21"/>
      <c r="H27" s="12"/>
      <c r="I27" s="52"/>
    </row>
    <row r="28" spans="1:12" ht="15.75" thickBot="1" x14ac:dyDescent="0.3">
      <c r="A28" s="1"/>
      <c r="B28" s="1"/>
      <c r="C28" s="1" t="s">
        <v>58</v>
      </c>
      <c r="D28" s="1"/>
      <c r="E28" s="1"/>
      <c r="F28" s="6">
        <f>F10+F20+F26</f>
        <v>56928.640000000007</v>
      </c>
      <c r="G28" s="21">
        <f>G26+G20+G9</f>
        <v>41850</v>
      </c>
      <c r="H28" s="16">
        <f>F28/G28</f>
        <v>1.3603020310633216</v>
      </c>
      <c r="I28" s="53">
        <f>I26+I20+I10</f>
        <v>46100</v>
      </c>
    </row>
    <row r="29" spans="1:12" x14ac:dyDescent="0.25">
      <c r="A29" s="1"/>
      <c r="B29" s="1"/>
      <c r="C29" s="1"/>
      <c r="D29" s="1"/>
      <c r="E29" s="1"/>
      <c r="F29" s="2"/>
      <c r="G29" s="12"/>
      <c r="H29" s="12"/>
      <c r="I29" s="51"/>
    </row>
    <row r="30" spans="1:12" x14ac:dyDescent="0.25">
      <c r="A30" s="1"/>
      <c r="B30" s="1" t="s">
        <v>34</v>
      </c>
      <c r="D30" s="1"/>
      <c r="E30" s="1"/>
      <c r="F30" s="2"/>
      <c r="G30" s="12"/>
      <c r="H30" s="12"/>
      <c r="I30" s="51"/>
    </row>
    <row r="31" spans="1:12" x14ac:dyDescent="0.25">
      <c r="A31" s="1"/>
      <c r="B31" s="1"/>
      <c r="D31" s="1" t="s">
        <v>38</v>
      </c>
      <c r="E31" s="1"/>
      <c r="F31" s="2"/>
      <c r="G31" s="12"/>
      <c r="H31" s="12"/>
      <c r="I31" s="51"/>
    </row>
    <row r="32" spans="1:12" ht="15.75" thickBot="1" x14ac:dyDescent="0.3">
      <c r="A32" s="1"/>
      <c r="B32" s="1"/>
      <c r="C32" s="1"/>
      <c r="E32" s="1" t="s">
        <v>39</v>
      </c>
      <c r="F32" s="3">
        <v>475.66</v>
      </c>
      <c r="G32" s="25">
        <v>475</v>
      </c>
      <c r="I32" s="52">
        <v>520</v>
      </c>
      <c r="J32" s="12"/>
    </row>
    <row r="33" spans="1:12" ht="15.75" thickBot="1" x14ac:dyDescent="0.3">
      <c r="A33" s="1"/>
      <c r="B33" s="1"/>
      <c r="C33" s="1"/>
      <c r="D33" s="1" t="s">
        <v>40</v>
      </c>
      <c r="F33" s="4">
        <f>F32</f>
        <v>475.66</v>
      </c>
      <c r="G33" s="32">
        <f>G32</f>
        <v>475</v>
      </c>
      <c r="H33" s="16">
        <f>F32/G32</f>
        <v>1.0013894736842106</v>
      </c>
      <c r="I33" s="53">
        <v>512</v>
      </c>
    </row>
    <row r="34" spans="1:12" x14ac:dyDescent="0.25">
      <c r="A34" s="1"/>
      <c r="B34" s="1"/>
      <c r="C34" s="1"/>
      <c r="D34" s="1"/>
      <c r="E34" s="1"/>
      <c r="F34" s="2"/>
      <c r="G34" s="12"/>
      <c r="H34" s="12"/>
      <c r="I34" s="51"/>
    </row>
    <row r="35" spans="1:12" x14ac:dyDescent="0.25">
      <c r="A35" s="1"/>
      <c r="B35" s="1"/>
      <c r="C35" s="1"/>
      <c r="D35" s="1" t="s">
        <v>4</v>
      </c>
      <c r="E35" s="1"/>
      <c r="F35" s="2"/>
      <c r="G35" s="12"/>
      <c r="I35" s="51"/>
    </row>
    <row r="36" spans="1:12" x14ac:dyDescent="0.25">
      <c r="A36" s="1"/>
      <c r="B36" s="1"/>
      <c r="C36" s="1"/>
      <c r="D36" s="1"/>
      <c r="E36" s="1" t="s">
        <v>5</v>
      </c>
      <c r="F36" s="2">
        <v>547.30999999999995</v>
      </c>
      <c r="G36" s="24">
        <v>700</v>
      </c>
      <c r="H36" s="15" t="s">
        <v>28</v>
      </c>
      <c r="I36" s="51">
        <v>0</v>
      </c>
    </row>
    <row r="37" spans="1:12" x14ac:dyDescent="0.25">
      <c r="A37" s="1"/>
      <c r="B37" s="1"/>
      <c r="C37" s="1"/>
      <c r="D37" s="1"/>
      <c r="E37" s="1" t="s">
        <v>6</v>
      </c>
      <c r="F37" s="2">
        <v>12000</v>
      </c>
      <c r="G37" s="26">
        <v>12000</v>
      </c>
      <c r="I37" s="51">
        <v>12000</v>
      </c>
    </row>
    <row r="38" spans="1:12" x14ac:dyDescent="0.25">
      <c r="A38" s="1"/>
      <c r="B38" s="1"/>
      <c r="C38" s="1"/>
      <c r="D38" s="1"/>
      <c r="E38" s="1" t="s">
        <v>7</v>
      </c>
      <c r="F38" s="2">
        <v>6500</v>
      </c>
      <c r="G38" s="26">
        <v>6500</v>
      </c>
      <c r="I38" s="51">
        <v>6500</v>
      </c>
    </row>
    <row r="39" spans="1:12" ht="15.75" thickBot="1" x14ac:dyDescent="0.3">
      <c r="A39" s="1"/>
      <c r="B39" s="1"/>
      <c r="C39" s="1"/>
      <c r="D39" s="1"/>
      <c r="E39" s="1" t="s">
        <v>8</v>
      </c>
      <c r="F39" s="3">
        <v>0</v>
      </c>
      <c r="G39" s="25">
        <v>0</v>
      </c>
      <c r="H39" s="12"/>
      <c r="I39" s="52"/>
    </row>
    <row r="40" spans="1:12" ht="15.75" thickBot="1" x14ac:dyDescent="0.3">
      <c r="A40" s="1"/>
      <c r="B40" s="1"/>
      <c r="C40" s="1"/>
      <c r="D40" s="1" t="s">
        <v>9</v>
      </c>
      <c r="E40" s="1"/>
      <c r="F40" s="6">
        <f>ROUND(SUM(F35:F39),5)</f>
        <v>19047.310000000001</v>
      </c>
      <c r="G40" s="21">
        <f>SUM(G36:G39)</f>
        <v>19200</v>
      </c>
      <c r="H40" s="16">
        <f>F40/G40</f>
        <v>0.99204739583333346</v>
      </c>
      <c r="I40" s="53">
        <f>SUM(I36:I39)</f>
        <v>18500</v>
      </c>
    </row>
    <row r="41" spans="1:12" x14ac:dyDescent="0.25">
      <c r="A41" s="1"/>
      <c r="B41" s="1"/>
      <c r="C41" s="1"/>
      <c r="E41" s="1"/>
      <c r="F41" s="2"/>
      <c r="G41" s="12"/>
      <c r="H41" s="12"/>
      <c r="I41" s="51"/>
    </row>
    <row r="42" spans="1:12" x14ac:dyDescent="0.25">
      <c r="A42" s="1"/>
      <c r="B42" s="1"/>
      <c r="C42" s="1"/>
      <c r="D42" s="1" t="s">
        <v>41</v>
      </c>
      <c r="E42" s="1"/>
      <c r="F42" s="2"/>
      <c r="G42" s="12"/>
      <c r="H42" s="12"/>
      <c r="I42" s="51"/>
    </row>
    <row r="43" spans="1:12" ht="15.75" thickBot="1" x14ac:dyDescent="0.3">
      <c r="A43" s="1"/>
      <c r="B43" s="1"/>
      <c r="C43" s="1"/>
      <c r="E43" s="1" t="s">
        <v>42</v>
      </c>
      <c r="F43" s="3">
        <v>6999.96</v>
      </c>
      <c r="G43" s="27">
        <v>7000</v>
      </c>
      <c r="I43" s="52">
        <v>7000</v>
      </c>
    </row>
    <row r="44" spans="1:12" ht="15.75" thickBot="1" x14ac:dyDescent="0.3">
      <c r="A44" s="1"/>
      <c r="B44" s="1"/>
      <c r="C44" s="1"/>
      <c r="D44" s="1" t="s">
        <v>10</v>
      </c>
      <c r="E44" s="1"/>
      <c r="F44" s="2">
        <f>ROUND(SUM(F41:F43),5)</f>
        <v>6999.96</v>
      </c>
      <c r="G44" s="26">
        <f>G43</f>
        <v>7000</v>
      </c>
      <c r="H44" s="16">
        <f>F43/G43</f>
        <v>0.99999428571428572</v>
      </c>
      <c r="I44" s="53">
        <f>SUM(I43)</f>
        <v>7000</v>
      </c>
    </row>
    <row r="45" spans="1:12" x14ac:dyDescent="0.25">
      <c r="A45" s="1"/>
      <c r="B45" s="1"/>
      <c r="C45" s="1"/>
      <c r="D45" s="1"/>
      <c r="E45" s="1"/>
      <c r="F45" s="2"/>
      <c r="G45" s="26"/>
      <c r="H45" s="12"/>
      <c r="I45" s="51"/>
    </row>
    <row r="46" spans="1:12" x14ac:dyDescent="0.25">
      <c r="A46" s="1"/>
      <c r="B46" s="1"/>
      <c r="C46" s="1"/>
      <c r="D46" s="1" t="s">
        <v>43</v>
      </c>
      <c r="E46" s="1"/>
      <c r="F46" s="2"/>
      <c r="G46" s="26"/>
      <c r="H46" s="12"/>
      <c r="I46" s="51"/>
    </row>
    <row r="47" spans="1:12" ht="15.75" thickBot="1" x14ac:dyDescent="0.3">
      <c r="A47" s="1"/>
      <c r="B47" s="1"/>
      <c r="C47" s="1"/>
      <c r="E47" s="1" t="s">
        <v>44</v>
      </c>
      <c r="F47" s="3">
        <v>4286.25</v>
      </c>
      <c r="G47" s="27">
        <v>2900</v>
      </c>
      <c r="H47" s="16">
        <f>F47/G47</f>
        <v>1.4780172413793105</v>
      </c>
      <c r="I47" s="52">
        <v>4887</v>
      </c>
      <c r="J47" s="44"/>
      <c r="K47" s="38"/>
      <c r="L47" s="38"/>
    </row>
    <row r="48" spans="1:12" ht="15.75" thickBot="1" x14ac:dyDescent="0.3">
      <c r="A48" s="1"/>
      <c r="B48" s="1"/>
      <c r="C48" s="1"/>
      <c r="D48" s="1" t="s">
        <v>11</v>
      </c>
      <c r="E48" s="1"/>
      <c r="F48" s="2">
        <f>ROUND(SUM(F47:F47),5)</f>
        <v>4286.25</v>
      </c>
      <c r="G48" s="26">
        <f>G47</f>
        <v>2900</v>
      </c>
      <c r="I48" s="53">
        <f>SUM(I47)</f>
        <v>4887</v>
      </c>
    </row>
    <row r="49" spans="1:11" x14ac:dyDescent="0.25">
      <c r="A49" s="1"/>
      <c r="B49" s="1"/>
      <c r="C49" s="1"/>
      <c r="D49" s="1"/>
      <c r="E49" s="1"/>
      <c r="F49" s="2"/>
      <c r="G49" s="12"/>
      <c r="I49" s="51" t="s">
        <v>28</v>
      </c>
    </row>
    <row r="50" spans="1:11" x14ac:dyDescent="0.25">
      <c r="A50" s="1"/>
      <c r="B50" s="1"/>
      <c r="C50" s="1"/>
      <c r="D50" s="1" t="s">
        <v>12</v>
      </c>
      <c r="E50" s="1"/>
      <c r="F50" s="2"/>
      <c r="G50" s="12"/>
      <c r="I50" s="51"/>
    </row>
    <row r="51" spans="1:11" x14ac:dyDescent="0.25">
      <c r="A51" s="1"/>
      <c r="B51" s="1"/>
      <c r="C51" s="1"/>
      <c r="D51" s="1"/>
      <c r="E51" s="1" t="s">
        <v>23</v>
      </c>
      <c r="F51" s="2">
        <v>82.13</v>
      </c>
      <c r="G51" s="24">
        <v>100</v>
      </c>
      <c r="I51" s="51">
        <v>100</v>
      </c>
      <c r="J51" s="45" t="s">
        <v>54</v>
      </c>
      <c r="K51" s="45"/>
    </row>
    <row r="52" spans="1:11" x14ac:dyDescent="0.25">
      <c r="A52" s="1"/>
      <c r="B52" s="1"/>
      <c r="C52" s="1"/>
      <c r="D52" s="1"/>
      <c r="E52" s="1" t="s">
        <v>13</v>
      </c>
      <c r="F52" s="2">
        <v>1898</v>
      </c>
      <c r="G52" s="28">
        <v>1900</v>
      </c>
      <c r="I52" s="51">
        <v>1900</v>
      </c>
      <c r="J52" s="45" t="s">
        <v>56</v>
      </c>
      <c r="K52" s="45"/>
    </row>
    <row r="53" spans="1:11" x14ac:dyDescent="0.25">
      <c r="A53" s="1"/>
      <c r="B53" s="1"/>
      <c r="C53" s="1"/>
      <c r="D53" s="1"/>
      <c r="E53" s="1" t="s">
        <v>14</v>
      </c>
      <c r="F53" s="2">
        <v>1370.98</v>
      </c>
      <c r="G53" s="24">
        <v>900</v>
      </c>
      <c r="I53" s="51">
        <v>1400</v>
      </c>
      <c r="J53" s="45"/>
      <c r="K53" s="45"/>
    </row>
    <row r="54" spans="1:11" x14ac:dyDescent="0.25">
      <c r="A54" s="1"/>
      <c r="B54" s="1"/>
      <c r="C54" s="1"/>
      <c r="D54" s="1"/>
      <c r="E54" s="1" t="s">
        <v>15</v>
      </c>
      <c r="F54" s="2">
        <v>513.32000000000005</v>
      </c>
      <c r="G54" s="24">
        <v>500</v>
      </c>
      <c r="I54" s="51">
        <v>520</v>
      </c>
      <c r="J54" s="45"/>
      <c r="K54" s="45"/>
    </row>
    <row r="55" spans="1:11" x14ac:dyDescent="0.25">
      <c r="A55" s="1"/>
      <c r="B55" s="1"/>
      <c r="C55" s="1"/>
      <c r="D55" s="1"/>
      <c r="E55" s="1" t="s">
        <v>16</v>
      </c>
      <c r="F55" s="2">
        <v>90</v>
      </c>
      <c r="G55" s="24">
        <v>100</v>
      </c>
      <c r="I55" s="51">
        <v>100</v>
      </c>
      <c r="J55" s="45"/>
      <c r="K55" s="45"/>
    </row>
    <row r="56" spans="1:11" ht="15.75" thickBot="1" x14ac:dyDescent="0.3">
      <c r="A56" s="1"/>
      <c r="B56" s="1"/>
      <c r="C56" s="1"/>
      <c r="D56" s="1"/>
      <c r="E56" s="1" t="s">
        <v>17</v>
      </c>
      <c r="F56" s="3">
        <v>2141.9</v>
      </c>
      <c r="G56" s="23">
        <v>2000</v>
      </c>
      <c r="I56" s="52">
        <v>2180</v>
      </c>
      <c r="J56" s="45" t="s">
        <v>55</v>
      </c>
      <c r="K56" s="45"/>
    </row>
    <row r="57" spans="1:11" ht="15.75" thickBot="1" x14ac:dyDescent="0.3">
      <c r="A57" s="1"/>
      <c r="B57" s="1"/>
      <c r="C57" s="1"/>
      <c r="D57" s="1" t="s">
        <v>18</v>
      </c>
      <c r="E57" s="1"/>
      <c r="F57" s="6">
        <f>ROUND(SUM(F50:F56),5)</f>
        <v>6096.33</v>
      </c>
      <c r="G57" s="21">
        <f>SUM(G51:G56)</f>
        <v>5500</v>
      </c>
      <c r="H57" s="16">
        <f>F57/G57</f>
        <v>1.1084236363636364</v>
      </c>
      <c r="I57" s="52">
        <f>SUM(I51:I56)</f>
        <v>6200</v>
      </c>
    </row>
    <row r="58" spans="1:11" x14ac:dyDescent="0.25">
      <c r="A58" s="1"/>
      <c r="B58" s="1"/>
      <c r="C58" s="1"/>
      <c r="D58" s="1"/>
      <c r="E58" s="1"/>
      <c r="F58" s="4"/>
      <c r="G58" s="22"/>
      <c r="H58" s="16"/>
      <c r="I58" s="51"/>
    </row>
    <row r="59" spans="1:11" x14ac:dyDescent="0.25">
      <c r="A59" s="1"/>
      <c r="B59" s="1"/>
      <c r="C59" s="1"/>
      <c r="D59" s="1" t="s">
        <v>57</v>
      </c>
      <c r="E59" s="1"/>
      <c r="F59" s="4"/>
      <c r="G59" s="22"/>
      <c r="H59" s="16"/>
      <c r="I59" s="51"/>
    </row>
    <row r="60" spans="1:11" x14ac:dyDescent="0.25">
      <c r="A60" s="1"/>
      <c r="B60" s="1"/>
      <c r="C60" s="1"/>
      <c r="D60" s="1"/>
      <c r="E60" s="1"/>
      <c r="F60" s="2"/>
      <c r="G60" s="12"/>
      <c r="H60" s="16"/>
      <c r="I60" s="51"/>
    </row>
    <row r="61" spans="1:11" x14ac:dyDescent="0.25">
      <c r="A61" s="1"/>
      <c r="B61" s="1"/>
      <c r="C61" s="1"/>
      <c r="D61" s="1" t="s">
        <v>19</v>
      </c>
      <c r="E61" s="1"/>
      <c r="F61" s="2"/>
      <c r="G61" s="12"/>
      <c r="H61" s="12"/>
      <c r="I61" s="51"/>
    </row>
    <row r="62" spans="1:11" x14ac:dyDescent="0.25">
      <c r="A62" s="1"/>
      <c r="B62" s="1"/>
      <c r="C62" s="1"/>
      <c r="D62" s="1"/>
      <c r="E62" s="1" t="s">
        <v>52</v>
      </c>
      <c r="F62" s="4">
        <v>1870</v>
      </c>
      <c r="G62" s="29">
        <v>3200</v>
      </c>
      <c r="H62" s="16">
        <f>F62/G62</f>
        <v>0.58437499999999998</v>
      </c>
      <c r="I62" s="51">
        <v>1200</v>
      </c>
      <c r="J62" s="12"/>
    </row>
    <row r="63" spans="1:11" x14ac:dyDescent="0.25">
      <c r="A63" s="1"/>
      <c r="B63" s="1"/>
      <c r="C63" s="1"/>
      <c r="D63" s="1"/>
      <c r="E63" s="1" t="s">
        <v>51</v>
      </c>
      <c r="F63" s="4">
        <v>700</v>
      </c>
      <c r="G63" s="29"/>
      <c r="H63" s="16"/>
      <c r="I63" s="51">
        <v>6150</v>
      </c>
      <c r="J63" s="12"/>
    </row>
    <row r="64" spans="1:11" x14ac:dyDescent="0.25">
      <c r="A64" s="1"/>
      <c r="B64" s="1"/>
      <c r="C64" s="1"/>
      <c r="D64" s="1"/>
      <c r="E64" s="1" t="s">
        <v>24</v>
      </c>
      <c r="F64" s="4">
        <v>135</v>
      </c>
      <c r="G64" s="29">
        <v>500</v>
      </c>
      <c r="H64" s="12"/>
      <c r="I64" s="51">
        <v>200</v>
      </c>
    </row>
    <row r="65" spans="1:9" ht="15.75" thickBot="1" x14ac:dyDescent="0.3">
      <c r="A65" s="1"/>
      <c r="B65" s="1"/>
      <c r="C65" s="1"/>
      <c r="D65" s="1"/>
      <c r="E65" s="1" t="s">
        <v>25</v>
      </c>
      <c r="F65" s="4">
        <v>0</v>
      </c>
      <c r="G65" s="30">
        <v>2974</v>
      </c>
      <c r="H65" s="12"/>
      <c r="I65" s="52">
        <v>1350</v>
      </c>
    </row>
    <row r="66" spans="1:9" ht="15.75" thickBot="1" x14ac:dyDescent="0.3">
      <c r="A66" s="1"/>
      <c r="B66" s="1"/>
      <c r="C66" s="1"/>
      <c r="D66" s="1" t="s">
        <v>20</v>
      </c>
      <c r="E66" s="1"/>
      <c r="F66" s="5">
        <f>ROUND(SUM(F61:F65),5)</f>
        <v>2705</v>
      </c>
      <c r="G66" s="31">
        <f>SUM(G62:G65)</f>
        <v>6674</v>
      </c>
      <c r="H66" s="16">
        <f>F66/G66</f>
        <v>0.40530416541804015</v>
      </c>
      <c r="I66" s="52">
        <f>SUM(I62:I65)</f>
        <v>8900</v>
      </c>
    </row>
    <row r="67" spans="1:9" ht="15.75" thickBot="1" x14ac:dyDescent="0.3">
      <c r="A67" s="1"/>
      <c r="B67" s="1"/>
      <c r="C67" s="1"/>
      <c r="D67" s="1" t="s">
        <v>26</v>
      </c>
      <c r="E67" s="1"/>
      <c r="F67" s="6">
        <v>101</v>
      </c>
      <c r="G67" s="31">
        <v>101</v>
      </c>
      <c r="H67" s="12"/>
      <c r="I67" s="53">
        <v>101</v>
      </c>
    </row>
    <row r="68" spans="1:9" x14ac:dyDescent="0.25">
      <c r="A68" s="1"/>
      <c r="B68" s="1"/>
      <c r="C68" s="1"/>
      <c r="D68" s="1"/>
      <c r="E68" s="1"/>
      <c r="F68" s="4"/>
      <c r="G68" s="29"/>
      <c r="H68" s="12"/>
      <c r="I68" s="51"/>
    </row>
    <row r="69" spans="1:9" ht="15.75" thickBot="1" x14ac:dyDescent="0.3">
      <c r="A69" s="1"/>
      <c r="B69" s="1" t="s">
        <v>60</v>
      </c>
      <c r="D69" s="1"/>
      <c r="E69" s="1"/>
      <c r="F69" s="3">
        <f>ROUND(F30+F32+F40+F44+F48+F57+F66,5)+F67</f>
        <v>39711.51</v>
      </c>
      <c r="G69" s="27">
        <f>G67+G66+G57+G48+G44+G40+G32</f>
        <v>41850</v>
      </c>
      <c r="H69" s="16">
        <f>F69/G69</f>
        <v>0.94890107526881728</v>
      </c>
      <c r="I69" s="52">
        <f>I67+I66+I57+I48+I44+I40+I33</f>
        <v>46100</v>
      </c>
    </row>
    <row r="70" spans="1:9" x14ac:dyDescent="0.25">
      <c r="A70" s="1"/>
      <c r="B70" s="1"/>
      <c r="D70" s="1"/>
      <c r="E70" s="1"/>
      <c r="F70" s="4"/>
      <c r="G70" s="29"/>
      <c r="H70" s="16"/>
      <c r="I70" s="51"/>
    </row>
    <row r="71" spans="1:9" s="7" customFormat="1" ht="12" thickBot="1" x14ac:dyDescent="0.25">
      <c r="A71" s="37" t="s">
        <v>61</v>
      </c>
      <c r="B71" s="37"/>
      <c r="C71" s="37"/>
      <c r="D71" s="37"/>
      <c r="E71" s="37"/>
      <c r="F71" s="46">
        <f>F28-F69</f>
        <v>17217.130000000005</v>
      </c>
      <c r="G71" s="47">
        <v>0</v>
      </c>
      <c r="I71" s="54">
        <f>I28-I69</f>
        <v>0</v>
      </c>
    </row>
    <row r="72" spans="1:9" ht="15.75" thickTop="1" x14ac:dyDescent="0.25">
      <c r="A72" s="38"/>
      <c r="B72" s="38"/>
      <c r="C72" s="38"/>
      <c r="D72" s="38"/>
      <c r="E72" s="38"/>
      <c r="F72" s="38"/>
    </row>
    <row r="73" spans="1:9" x14ac:dyDescent="0.25">
      <c r="A73"/>
      <c r="B73"/>
      <c r="C73"/>
      <c r="D73"/>
      <c r="E73"/>
      <c r="F73"/>
    </row>
    <row r="74" spans="1:9" x14ac:dyDescent="0.25">
      <c r="F74" s="42"/>
    </row>
  </sheetData>
  <mergeCells count="3">
    <mergeCell ref="E1:G1"/>
    <mergeCell ref="E2:G2"/>
    <mergeCell ref="E3:G3"/>
  </mergeCells>
  <pageMargins left="0.70866141732283472" right="0.70866141732283472" top="0.74803149606299213" bottom="0.74803149606299213" header="0.11811023622047245" footer="0.31496062992125984"/>
  <pageSetup orientation="portrait" r:id="rId1"/>
  <headerFooter>
    <oddFooter>&amp;R&amp;"Arial,Bold"&amp;8 Page &amp;P of &amp;N</oddFooter>
  </headerFooter>
  <ignoredErrors>
    <ignoredError sqref="H57 H66" formula="1"/>
  </ignoredErrors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4</xdr:col>
                <xdr:colOff>190500</xdr:colOff>
                <xdr:row>5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4</xdr:col>
                <xdr:colOff>190500</xdr:colOff>
                <xdr:row>5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</dc:creator>
  <cp:lastModifiedBy>Aziz Edmund</cp:lastModifiedBy>
  <cp:lastPrinted>2017-04-19T21:27:53Z</cp:lastPrinted>
  <dcterms:created xsi:type="dcterms:W3CDTF">2017-04-19T08:35:30Z</dcterms:created>
  <dcterms:modified xsi:type="dcterms:W3CDTF">2018-02-06T09:14:38Z</dcterms:modified>
</cp:coreProperties>
</file>